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<sst xmlns="http://schemas.openxmlformats.org/spreadsheetml/2006/main" count="157" uniqueCount="89">
  <si>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</si>
  <si>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</si>
  <si>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</si>
  <si>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</si>
  <si>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</si>
  <si>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</si>
  <si>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</si>
  <si>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</si>
  <si>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</si>
  <si>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</si>
  <si>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</si>
  <si>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</si>
  <si>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</si>
  <si>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</si>
  <si>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</si>
  <si>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</si>
  <si>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</si>
  <si>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</si>
  <si>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</si>
  <si>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</si>
  <si>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</si>
  <si>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</si>
  <si>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</si>
  <si>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</si>
  <si>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</si>
  <si>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</si>
  <si>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</si>
  <si>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</si>
  <si>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</si>
  <si>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</si>
  <si>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</si>
  <si>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</si>
  <si>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</si>
  <si>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</si>
  <si>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</si>
  <si>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</si>
  <si>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</si>
  <si>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</si>
  <si>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</si>
  <si>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</si>
  <si>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</si>
  <si>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</si>
  <si>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</si>
  <si>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</si>
  <si>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</si>
  <si>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</si>
  <si>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</si>
  <si>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</si>
  <si>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</si>
  <si>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</si>
  <si>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</si>
  <si>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</si>
  <si>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</si>
  <si>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</si>
  <si>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</si>
  <si>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</si>
  <si>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</si>
  <si>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</si>
  <si>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</si>
  <si>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</si>
  <si>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</si>
  <si>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</si>
  <si>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</si>
  <si>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</si>
  <si>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</si>
  <si>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</si>
  <si>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</si>
  <si>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</si>
  <si>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</si>
  <si>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</si>
  <si>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</si>
  <si>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</si>
  <si>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</si>
  <si>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</si>
  <si>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</si>
  <si>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</si>
  <si>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</si>
  <si>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</si>
  <si>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</si>
  <si>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01.03.2018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</si>
  <si>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01.03.2018р. :</t>
  </si>
  <si>
    <t>факт  на 01.03.17</t>
  </si>
  <si>
    <t>станом на 02.03.2018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</si>
  <si>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</si>
  <si>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</si>
  <si>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</si>
  <si>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r>
      <t xml:space="preserve">станом на 02.03.2018р.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</si>
  <si>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02.03.2018р.</t>
    </r>
  </si>
  <si>
    <t>план на січень-березень 2018р.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</si>
</sst>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5.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4014145"/>
        <c:axId val="59018442"/>
      </c:lineChart>
      <c:catAx>
        <c:axId val="140141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18442"/>
        <c:crosses val="autoZero"/>
        <c:auto val="0"/>
        <c:lblOffset val="100"/>
        <c:tickLblSkip val="1"/>
        <c:noMultiLvlLbl val="0"/>
      </c:catAx>
      <c:valAx>
        <c:axId val="590184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01414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1403931"/>
        <c:axId val="15764468"/>
      </c:lineChart>
      <c:catAx>
        <c:axId val="614039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64468"/>
        <c:crosses val="autoZero"/>
        <c:auto val="0"/>
        <c:lblOffset val="100"/>
        <c:tickLblSkip val="1"/>
        <c:noMultiLvlLbl val="0"/>
      </c:catAx>
      <c:valAx>
        <c:axId val="157644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0393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березень!$A$2:$A$24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березень!$A$2:$A$24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березень!$A$2:$A$24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7662485"/>
        <c:axId val="1853502"/>
      </c:lineChart>
      <c:catAx>
        <c:axId val="76624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3502"/>
        <c:crosses val="autoZero"/>
        <c:auto val="0"/>
        <c:lblOffset val="100"/>
        <c:tickLblSkip val="1"/>
        <c:noMultiLvlLbl val="0"/>
      </c:catAx>
      <c:valAx>
        <c:axId val="1853502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6624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02.03.2018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6681519"/>
        <c:axId val="15915944"/>
      </c:bar3DChart>
      <c:catAx>
        <c:axId val="1668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15944"/>
        <c:crosses val="autoZero"/>
        <c:auto val="1"/>
        <c:lblOffset val="100"/>
        <c:tickLblSkip val="1"/>
        <c:noMultiLvlLbl val="0"/>
      </c:catAx>
      <c:valAx>
        <c:axId val="15915944"/>
        <c:scaling>
          <c:orientation val="minMax"/>
          <c:max val="2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81519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березннь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9025769"/>
        <c:axId val="14123058"/>
      </c:bar3DChart>
      <c:cat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123058"/>
        <c:crosses val="autoZero"/>
        <c:auto val="1"/>
        <c:lblOffset val="100"/>
        <c:tickLblSkip val="1"/>
        <c:noMultiLvlLbl val="0"/>
      </c:catAx>
      <c:valAx>
        <c:axId val="14123058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25769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березень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02.03.2018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133 525,1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253 334,1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-118 900,2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січень-березень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372 195,6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- 118 861,4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"/>
      <sheetName val="2017 рік"/>
      <sheetName val="2016 рі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110202"/>
      <sheetName val="Лист8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Лист5"/>
      <sheetName val="Лист4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66</v>
      </c>
      <c r="S1" s="115"/>
      <c r="T1" s="115"/>
      <c r="U1" s="115"/>
      <c r="V1" s="115"/>
      <c r="W1" s="116"/>
    </row>
    <row r="2" spans="1:23" ht="15" thickBot="1">
      <c r="A2" s="117" t="s">
        <v>70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71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25">
        <v>0</v>
      </c>
      <c r="V4" s="126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29">
        <v>0</v>
      </c>
      <c r="V7" s="130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9">
        <v>0</v>
      </c>
      <c r="V23" s="140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1">
        <f>SUM(U4:U23)</f>
        <v>1</v>
      </c>
      <c r="V24" s="142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43132</v>
      </c>
      <c r="S29" s="145">
        <f>14560.55/1000</f>
        <v>14.56055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43132</v>
      </c>
      <c r="S39" s="133">
        <f>4362046.31/1000</f>
        <v>4362.04631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73</v>
      </c>
      <c r="S1" s="115"/>
      <c r="T1" s="115"/>
      <c r="U1" s="115"/>
      <c r="V1" s="115"/>
      <c r="W1" s="116"/>
    </row>
    <row r="2" spans="1:23" ht="15" thickBot="1">
      <c r="A2" s="117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78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9">
        <v>0</v>
      </c>
      <c r="V23" s="140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1">
        <f>SUM(U4:U23)</f>
        <v>1</v>
      </c>
      <c r="V24" s="142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43160</v>
      </c>
      <c r="S29" s="145">
        <v>144.8304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43160</v>
      </c>
      <c r="S39" s="133">
        <v>4586.3857499999995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83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85</v>
      </c>
      <c r="S1" s="115"/>
      <c r="T1" s="115"/>
      <c r="U1" s="115"/>
      <c r="V1" s="115"/>
      <c r="W1" s="116"/>
    </row>
    <row r="2" spans="1:23" ht="15" thickBot="1">
      <c r="A2" s="117" t="s">
        <v>82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86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4491.7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43161</v>
      </c>
      <c r="B5" s="65"/>
      <c r="C5" s="79"/>
      <c r="D5" s="106"/>
      <c r="E5" s="106">
        <f t="shared" si="0"/>
        <v>0</v>
      </c>
      <c r="F5" s="65"/>
      <c r="G5" s="65"/>
      <c r="H5" s="79"/>
      <c r="I5" s="78"/>
      <c r="J5" s="78"/>
      <c r="K5" s="78"/>
      <c r="L5" s="65"/>
      <c r="M5" s="65">
        <f t="shared" si="1"/>
        <v>0</v>
      </c>
      <c r="N5" s="65"/>
      <c r="O5" s="65">
        <v>2800</v>
      </c>
      <c r="P5" s="3">
        <f t="shared" si="2"/>
        <v>0</v>
      </c>
      <c r="Q5" s="2">
        <v>4491.7</v>
      </c>
      <c r="R5" s="69"/>
      <c r="S5" s="65"/>
      <c r="T5" s="70"/>
      <c r="U5" s="127"/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/>
      <c r="C6" s="79"/>
      <c r="D6" s="106"/>
      <c r="E6" s="106">
        <f t="shared" si="0"/>
        <v>0</v>
      </c>
      <c r="F6" s="72"/>
      <c r="G6" s="65"/>
      <c r="H6" s="80"/>
      <c r="I6" s="78"/>
      <c r="J6" s="78"/>
      <c r="K6" s="78"/>
      <c r="L6" s="78"/>
      <c r="M6" s="65">
        <f t="shared" si="1"/>
        <v>0</v>
      </c>
      <c r="N6" s="65"/>
      <c r="O6" s="65">
        <v>6500</v>
      </c>
      <c r="P6" s="3">
        <f t="shared" si="2"/>
        <v>0</v>
      </c>
      <c r="Q6" s="2">
        <v>4491.7</v>
      </c>
      <c r="R6" s="71"/>
      <c r="S6" s="72"/>
      <c r="T6" s="73"/>
      <c r="U6" s="129"/>
      <c r="V6" s="130"/>
      <c r="W6" s="68">
        <f t="shared" si="3"/>
        <v>0</v>
      </c>
    </row>
    <row r="7" spans="1:23" ht="12.75">
      <c r="A7" s="10">
        <v>43164</v>
      </c>
      <c r="B7" s="77"/>
      <c r="C7" s="79"/>
      <c r="D7" s="106"/>
      <c r="E7" s="106">
        <f t="shared" si="0"/>
        <v>0</v>
      </c>
      <c r="F7" s="65"/>
      <c r="G7" s="65"/>
      <c r="H7" s="79"/>
      <c r="I7" s="78"/>
      <c r="J7" s="78"/>
      <c r="K7" s="78"/>
      <c r="L7" s="78"/>
      <c r="M7" s="65">
        <f t="shared" si="1"/>
        <v>0</v>
      </c>
      <c r="N7" s="65"/>
      <c r="O7" s="65">
        <v>5500</v>
      </c>
      <c r="P7" s="3">
        <f t="shared" si="2"/>
        <v>0</v>
      </c>
      <c r="Q7" s="2">
        <v>4491.7</v>
      </c>
      <c r="R7" s="71"/>
      <c r="S7" s="72"/>
      <c r="T7" s="73"/>
      <c r="U7" s="129"/>
      <c r="V7" s="130"/>
      <c r="W7" s="68">
        <f t="shared" si="3"/>
        <v>0</v>
      </c>
    </row>
    <row r="8" spans="1:23" ht="12.75">
      <c r="A8" s="10">
        <v>43165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7000</v>
      </c>
      <c r="P8" s="3">
        <f t="shared" si="2"/>
        <v>0</v>
      </c>
      <c r="Q8" s="2">
        <v>4491.7</v>
      </c>
      <c r="R8" s="71"/>
      <c r="S8" s="72"/>
      <c r="T8" s="70"/>
      <c r="U8" s="127"/>
      <c r="V8" s="128"/>
      <c r="W8" s="68">
        <f t="shared" si="3"/>
        <v>0</v>
      </c>
    </row>
    <row r="9" spans="1:23" ht="12.75">
      <c r="A9" s="10">
        <v>43166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5800</v>
      </c>
      <c r="P9" s="3">
        <f t="shared" si="2"/>
        <v>0</v>
      </c>
      <c r="Q9" s="2">
        <v>4491.7</v>
      </c>
      <c r="R9" s="71"/>
      <c r="S9" s="72"/>
      <c r="T9" s="70"/>
      <c r="U9" s="127"/>
      <c r="V9" s="128"/>
      <c r="W9" s="68">
        <f t="shared" si="3"/>
        <v>0</v>
      </c>
    </row>
    <row r="10" spans="1:23" ht="12.75">
      <c r="A10" s="10">
        <v>43171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2200</v>
      </c>
      <c r="P10" s="3">
        <f t="shared" si="2"/>
        <v>0</v>
      </c>
      <c r="Q10" s="2">
        <v>4491.7</v>
      </c>
      <c r="R10" s="71"/>
      <c r="S10" s="72"/>
      <c r="T10" s="70"/>
      <c r="U10" s="127"/>
      <c r="V10" s="128"/>
      <c r="W10" s="68">
        <f>R10+S10+U10+T10+V10</f>
        <v>0</v>
      </c>
    </row>
    <row r="11" spans="1:23" ht="12.75">
      <c r="A11" s="10">
        <v>43172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3900</v>
      </c>
      <c r="P11" s="3">
        <f t="shared" si="2"/>
        <v>0</v>
      </c>
      <c r="Q11" s="2">
        <v>4491.7</v>
      </c>
      <c r="R11" s="69"/>
      <c r="S11" s="65"/>
      <c r="T11" s="70"/>
      <c r="U11" s="127"/>
      <c r="V11" s="128"/>
      <c r="W11" s="68">
        <f t="shared" si="3"/>
        <v>0</v>
      </c>
    </row>
    <row r="12" spans="1:23" ht="12.75">
      <c r="A12" s="10">
        <v>43173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3500</v>
      </c>
      <c r="P12" s="3">
        <f t="shared" si="2"/>
        <v>0</v>
      </c>
      <c r="Q12" s="2">
        <v>4491.7</v>
      </c>
      <c r="R12" s="69"/>
      <c r="S12" s="65"/>
      <c r="T12" s="70"/>
      <c r="U12" s="127"/>
      <c r="V12" s="128"/>
      <c r="W12" s="68">
        <f t="shared" si="3"/>
        <v>0</v>
      </c>
    </row>
    <row r="13" spans="1:23" ht="12.75">
      <c r="A13" s="10">
        <v>43174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9000</v>
      </c>
      <c r="P13" s="3">
        <f t="shared" si="2"/>
        <v>0</v>
      </c>
      <c r="Q13" s="2">
        <v>4491.7</v>
      </c>
      <c r="R13" s="69"/>
      <c r="S13" s="65"/>
      <c r="T13" s="70"/>
      <c r="U13" s="127"/>
      <c r="V13" s="128"/>
      <c r="W13" s="68">
        <f t="shared" si="3"/>
        <v>0</v>
      </c>
    </row>
    <row r="14" spans="1:23" ht="12.75">
      <c r="A14" s="10">
        <v>43175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7800</v>
      </c>
      <c r="P14" s="3">
        <f t="shared" si="2"/>
        <v>0</v>
      </c>
      <c r="Q14" s="2">
        <v>4491.7</v>
      </c>
      <c r="R14" s="69"/>
      <c r="S14" s="65"/>
      <c r="T14" s="74"/>
      <c r="U14" s="127"/>
      <c r="V14" s="128"/>
      <c r="W14" s="68">
        <f t="shared" si="3"/>
        <v>0</v>
      </c>
    </row>
    <row r="15" spans="1:23" ht="12.75">
      <c r="A15" s="10">
        <v>43178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8500</v>
      </c>
      <c r="P15" s="3">
        <f>N15/O15</f>
        <v>0</v>
      </c>
      <c r="Q15" s="2">
        <v>4491.7</v>
      </c>
      <c r="R15" s="69"/>
      <c r="S15" s="65"/>
      <c r="T15" s="74"/>
      <c r="U15" s="127"/>
      <c r="V15" s="128"/>
      <c r="W15" s="68">
        <f t="shared" si="3"/>
        <v>0</v>
      </c>
    </row>
    <row r="16" spans="1:23" ht="12.75">
      <c r="A16" s="10">
        <v>43179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8490</v>
      </c>
      <c r="P16" s="3">
        <f t="shared" si="2"/>
        <v>0</v>
      </c>
      <c r="Q16" s="2">
        <v>4491.7</v>
      </c>
      <c r="R16" s="69"/>
      <c r="S16" s="65"/>
      <c r="T16" s="74"/>
      <c r="U16" s="127"/>
      <c r="V16" s="128"/>
      <c r="W16" s="68">
        <f t="shared" si="3"/>
        <v>0</v>
      </c>
    </row>
    <row r="17" spans="1:23" ht="12.75">
      <c r="A17" s="10">
        <v>43180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5400</v>
      </c>
      <c r="P17" s="3">
        <f t="shared" si="2"/>
        <v>0</v>
      </c>
      <c r="Q17" s="2">
        <v>4491.7</v>
      </c>
      <c r="R17" s="69"/>
      <c r="S17" s="65"/>
      <c r="T17" s="74"/>
      <c r="U17" s="127"/>
      <c r="V17" s="128"/>
      <c r="W17" s="68">
        <f t="shared" si="3"/>
        <v>0</v>
      </c>
    </row>
    <row r="18" spans="1:23" ht="12.75">
      <c r="A18" s="10">
        <v>43181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4700</v>
      </c>
      <c r="P18" s="3">
        <f>N18/O18</f>
        <v>0</v>
      </c>
      <c r="Q18" s="2">
        <v>4491.7</v>
      </c>
      <c r="R18" s="69"/>
      <c r="S18" s="65"/>
      <c r="T18" s="70"/>
      <c r="U18" s="127"/>
      <c r="V18" s="128"/>
      <c r="W18" s="68">
        <f t="shared" si="3"/>
        <v>0</v>
      </c>
    </row>
    <row r="19" spans="1:23" ht="12.75">
      <c r="A19" s="10">
        <v>43182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7600</v>
      </c>
      <c r="P19" s="3">
        <f t="shared" si="2"/>
        <v>0</v>
      </c>
      <c r="Q19" s="2">
        <v>4491.7</v>
      </c>
      <c r="R19" s="69"/>
      <c r="S19" s="65"/>
      <c r="T19" s="70"/>
      <c r="U19" s="127"/>
      <c r="V19" s="128"/>
      <c r="W19" s="68">
        <f t="shared" si="3"/>
        <v>0</v>
      </c>
    </row>
    <row r="20" spans="1:23" ht="12.75">
      <c r="A20" s="10">
        <v>43185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4330</v>
      </c>
      <c r="P20" s="3">
        <f t="shared" si="2"/>
        <v>0</v>
      </c>
      <c r="Q20" s="2">
        <v>4491.7</v>
      </c>
      <c r="R20" s="69"/>
      <c r="S20" s="65"/>
      <c r="T20" s="70"/>
      <c r="U20" s="127"/>
      <c r="V20" s="128"/>
      <c r="W20" s="68">
        <f t="shared" si="3"/>
        <v>0</v>
      </c>
    </row>
    <row r="21" spans="1:23" ht="12.75">
      <c r="A21" s="108">
        <v>43186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4800</v>
      </c>
      <c r="P21" s="3">
        <f t="shared" si="2"/>
        <v>0</v>
      </c>
      <c r="Q21" s="2">
        <v>4491.7</v>
      </c>
      <c r="R21" s="102"/>
      <c r="S21" s="103"/>
      <c r="T21" s="104"/>
      <c r="U21" s="127"/>
      <c r="V21" s="128"/>
      <c r="W21" s="68">
        <f t="shared" si="3"/>
        <v>0</v>
      </c>
    </row>
    <row r="22" spans="1:23" ht="12.75">
      <c r="A22" s="10">
        <v>43187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/>
      <c r="N22" s="65"/>
      <c r="O22" s="65">
        <v>5800</v>
      </c>
      <c r="P22" s="3">
        <f>N22/O21</f>
        <v>0</v>
      </c>
      <c r="Q22" s="2">
        <v>4491.7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2.75">
      <c r="A23" s="108">
        <v>43188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8900</v>
      </c>
      <c r="P23" s="3">
        <f t="shared" si="2"/>
        <v>0</v>
      </c>
      <c r="Q23" s="2">
        <v>4491.7</v>
      </c>
      <c r="R23" s="102"/>
      <c r="S23" s="103"/>
      <c r="T23" s="104"/>
      <c r="U23" s="127"/>
      <c r="V23" s="128"/>
      <c r="W23" s="68">
        <f t="shared" si="3"/>
        <v>0</v>
      </c>
    </row>
    <row r="24" spans="1:23" ht="13.5" thickBot="1">
      <c r="A24" s="10">
        <v>43189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10005</v>
      </c>
      <c r="P24" s="3">
        <f t="shared" si="2"/>
        <v>0</v>
      </c>
      <c r="Q24" s="2">
        <v>4491.7</v>
      </c>
      <c r="R24" s="98"/>
      <c r="S24" s="99"/>
      <c r="T24" s="100"/>
      <c r="U24" s="139"/>
      <c r="V24" s="140"/>
      <c r="W24" s="101">
        <f t="shared" si="3"/>
        <v>0</v>
      </c>
    </row>
    <row r="25" spans="1:23" ht="13.5" thickBot="1">
      <c r="A25" s="83" t="s">
        <v>28</v>
      </c>
      <c r="B25" s="85">
        <f>SUM(B4:B24)</f>
        <v>1401.4</v>
      </c>
      <c r="C25" s="85">
        <f>SUM(C4:C24)</f>
        <v>238.2</v>
      </c>
      <c r="D25" s="107">
        <f>SUM(D4:D24)</f>
        <v>238.2</v>
      </c>
      <c r="E25" s="107">
        <f>SUM(E4:E24)</f>
        <v>0</v>
      </c>
      <c r="F25" s="85">
        <f>SUM(F4:F24)</f>
        <v>57.4</v>
      </c>
      <c r="G25" s="85">
        <f>SUM(G4:G24)</f>
        <v>954.8</v>
      </c>
      <c r="H25" s="85">
        <f>SUM(H4:H24)</f>
        <v>692.7</v>
      </c>
      <c r="I25" s="85">
        <f>SUM(I4:I24)</f>
        <v>107</v>
      </c>
      <c r="J25" s="85">
        <f>SUM(J4:J24)</f>
        <v>19.3</v>
      </c>
      <c r="K25" s="85">
        <f>SUM(K4:K24)</f>
        <v>0</v>
      </c>
      <c r="L25" s="85">
        <f>SUM(L4:L24)</f>
        <v>819.7</v>
      </c>
      <c r="M25" s="84">
        <f>SUM(M4:M24)</f>
        <v>201.19999999999982</v>
      </c>
      <c r="N25" s="84">
        <f>SUM(N4:N24)</f>
        <v>4491.7</v>
      </c>
      <c r="O25" s="84">
        <f>SUM(O4:O24)</f>
        <v>127025</v>
      </c>
      <c r="P25" s="86">
        <f>N25/O25</f>
        <v>0.035360755756740796</v>
      </c>
      <c r="Q25" s="2"/>
      <c r="R25" s="75">
        <f>SUM(R4:R24)</f>
        <v>0</v>
      </c>
      <c r="S25" s="75">
        <f>SUM(S4:S24)</f>
        <v>0</v>
      </c>
      <c r="T25" s="75">
        <f>SUM(T4:T24)</f>
        <v>0</v>
      </c>
      <c r="U25" s="141">
        <f>SUM(U4:U24)</f>
        <v>0</v>
      </c>
      <c r="V25" s="142"/>
      <c r="W25" s="75">
        <f>R25+S25+U25+T25+V25</f>
        <v>0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43161</v>
      </c>
      <c r="S30" s="145">
        <v>144.8304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43161</v>
      </c>
      <c r="S40" s="133">
        <v>4586.3857499999995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U23:V23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8" t="s">
        <v>87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52</v>
      </c>
      <c r="I27" s="153"/>
      <c r="J27" s="160"/>
      <c r="K27" s="161"/>
      <c r="L27" s="156" t="s">
        <v>36</v>
      </c>
      <c r="M27" s="157"/>
      <c r="N27" s="158"/>
      <c r="O27" s="150" t="s">
        <v>79</v>
      </c>
      <c r="P27" s="151"/>
    </row>
    <row r="28" spans="1:16" ht="30.75" customHeight="1">
      <c r="A28" s="164"/>
      <c r="B28" s="44" t="s">
        <v>88</v>
      </c>
      <c r="C28" s="22" t="s">
        <v>23</v>
      </c>
      <c r="D28" s="44" t="str">
        <f>B28</f>
        <v>план на січень-березень 2018р.</v>
      </c>
      <c r="E28" s="22" t="str">
        <f>C28</f>
        <v>факт</v>
      </c>
      <c r="F28" s="43" t="str">
        <f>B28</f>
        <v>план на січень-березень 2018р.</v>
      </c>
      <c r="G28" s="58" t="str">
        <f>C28</f>
        <v>факт</v>
      </c>
      <c r="H28" s="44" t="str">
        <f>B28</f>
        <v>план на січень-березень 2018р.</v>
      </c>
      <c r="I28" s="22" t="str">
        <f>C28</f>
        <v>факт</v>
      </c>
      <c r="J28" s="43"/>
      <c r="K28" s="58"/>
      <c r="L28" s="41" t="str">
        <f>D28</f>
        <v>план на січень-березень 2018р.</v>
      </c>
      <c r="M28" s="22" t="str">
        <f>C28</f>
        <v>факт</v>
      </c>
      <c r="N28" s="42" t="s">
        <v>24</v>
      </c>
      <c r="O28" s="152"/>
      <c r="P28" s="153"/>
    </row>
    <row r="29" spans="1:16" ht="23.25" customHeight="1" thickBot="1">
      <c r="A29" s="40">
        <f>березень!S40</f>
        <v>4586.3857499999995</v>
      </c>
      <c r="B29" s="45">
        <v>2015</v>
      </c>
      <c r="C29" s="45">
        <v>194.45</v>
      </c>
      <c r="D29" s="45">
        <v>806.429</v>
      </c>
      <c r="E29" s="45">
        <v>806.44</v>
      </c>
      <c r="F29" s="45">
        <v>6000</v>
      </c>
      <c r="G29" s="45">
        <v>331.15</v>
      </c>
      <c r="H29" s="45">
        <v>6</v>
      </c>
      <c r="I29" s="45">
        <v>2</v>
      </c>
      <c r="J29" s="45"/>
      <c r="K29" s="45"/>
      <c r="L29" s="59">
        <f>H29+F29+D29+J29+B29</f>
        <v>8827.429</v>
      </c>
      <c r="M29" s="46">
        <f>C29+E29+G29+I29</f>
        <v>1334.04</v>
      </c>
      <c r="N29" s="47">
        <f>M29-L29</f>
        <v>-7493.389</v>
      </c>
      <c r="O29" s="154">
        <f>березень!S30</f>
        <v>144.8304</v>
      </c>
      <c r="P29" s="15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209196.339</v>
      </c>
      <c r="C48" s="28">
        <v>141480.24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43351.479999999996</v>
      </c>
      <c r="C49" s="28">
        <v>28044.48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68649.16</v>
      </c>
      <c r="C50" s="28">
        <v>60022.9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6357.5</v>
      </c>
      <c r="C51" s="28">
        <v>5609.89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33615</v>
      </c>
      <c r="C52" s="28">
        <v>8766.82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1564.14</v>
      </c>
      <c r="C53" s="28">
        <v>1114.23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580.078</v>
      </c>
      <c r="C54" s="28">
        <v>1099.77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8881.860000000024</v>
      </c>
      <c r="C55" s="12">
        <v>7195.799999999988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372195.55700000003</v>
      </c>
      <c r="C56" s="9">
        <v>253334.12999999998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2015</v>
      </c>
      <c r="C58" s="9">
        <f>C29</f>
        <v>194.45</v>
      </c>
    </row>
    <row r="59" spans="1:3" ht="25.5">
      <c r="A59" s="76" t="s">
        <v>54</v>
      </c>
      <c r="B59" s="9">
        <f>D29</f>
        <v>806.429</v>
      </c>
      <c r="C59" s="9">
        <f>E29</f>
        <v>806.44</v>
      </c>
    </row>
    <row r="60" spans="1:3" ht="12.75">
      <c r="A60" s="76" t="s">
        <v>55</v>
      </c>
      <c r="B60" s="9">
        <f>F29</f>
        <v>6000</v>
      </c>
      <c r="C60" s="9">
        <f>G29</f>
        <v>331.15</v>
      </c>
    </row>
    <row r="61" spans="1:3" ht="25.5">
      <c r="A61" s="76" t="s">
        <v>56</v>
      </c>
      <c r="B61" s="9">
        <f>H29</f>
        <v>6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2" sqref="E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80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20" spans="1:13" ht="12">
      <c r="A20" t="s">
        <v>81</v>
      </c>
      <c r="B20" s="15">
        <v>115278.5</v>
      </c>
      <c r="C20" s="15">
        <v>133563.9</v>
      </c>
      <c r="I20" s="88"/>
      <c r="J20" s="88"/>
      <c r="K20" s="88"/>
      <c r="L20" s="88"/>
      <c r="M20" s="88"/>
    </row>
    <row r="21" spans="1:3" ht="12">
      <c r="A21" t="s">
        <v>61</v>
      </c>
      <c r="B21" s="15">
        <f>B20-B17</f>
        <v>-0.04899999999906868</v>
      </c>
      <c r="C21" s="15">
        <f>C20-C17</f>
        <v>38.79199999998673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2018-03-02T12:54:21Z</dcterms:modified>
  <cp:category/>
  <cp:version/>
  <cp:contentType/>
  <cp:contentStatus/>
</cp:coreProperties>
</file>